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480" activeTab="2"/>
  </bookViews>
  <sheets>
    <sheet name="实训一" sheetId="1" r:id="rId1"/>
    <sheet name="实训三" sheetId="2" r:id="rId2"/>
    <sheet name="实训五" sheetId="3" r:id="rId3"/>
  </sheets>
  <calcPr calcId="144525"/>
</workbook>
</file>

<file path=xl/sharedStrings.xml><?xml version="1.0" encoding="utf-8"?>
<sst xmlns="http://schemas.openxmlformats.org/spreadsheetml/2006/main" count="98" uniqueCount="87">
  <si>
    <t>年度利润比较    单位：万元</t>
  </si>
  <si>
    <t>项　目</t>
  </si>
  <si>
    <t>上年</t>
  </si>
  <si>
    <t>本年</t>
  </si>
  <si>
    <t>下年预测</t>
  </si>
  <si>
    <t>一、主营业务收入</t>
  </si>
  <si>
    <t>减:销售折让</t>
  </si>
  <si>
    <t>主营业务收入净额</t>
  </si>
  <si>
    <t>减:主营业务成本</t>
  </si>
  <si>
    <t>主营业务税金及附加</t>
  </si>
  <si>
    <t>二、主营业务利润</t>
  </si>
  <si>
    <t>加:其他业务利润</t>
  </si>
  <si>
    <t>减:存货跌价损失</t>
  </si>
  <si>
    <t>营业费用</t>
  </si>
  <si>
    <t>管理费用</t>
  </si>
  <si>
    <t>财务费用</t>
  </si>
  <si>
    <t>三、营业利润</t>
  </si>
  <si>
    <t>加:投资收益</t>
  </si>
  <si>
    <t>营业外收入</t>
  </si>
  <si>
    <t>四、利润总额</t>
  </si>
  <si>
    <t>减:所得税</t>
  </si>
  <si>
    <t>五、净利润</t>
  </si>
  <si>
    <t>根据背景资料，本年的销售数据和成本数据都看不到，只能看到变化的一些指标。</t>
  </si>
  <si>
    <t>来年的利润预测就可以在本年利润的基础上根据变化的指标进行调整。</t>
  </si>
  <si>
    <t>1.建立采购中心引起成本的变化</t>
  </si>
  <si>
    <t>新增成本=4500 × 95+2000 × 50=427500+ 00000=527500 (元)=</t>
  </si>
  <si>
    <t>万元</t>
  </si>
  <si>
    <t>降低的成本= (1. 60-1. 45) × 5000× 1000=750000 (元)=</t>
  </si>
  <si>
    <t>2.建立销售中心引起成本的增加</t>
  </si>
  <si>
    <t>[800×12+ (30. 5-30) ×10%× （1500-1000） × 12+0.6×(1500-1000) ×12)]× 50= 705000 (元)=</t>
  </si>
  <si>
    <t>3.建立生产中心引起收入、成本的变化</t>
  </si>
  <si>
    <t>新增收入=100000 (元)=</t>
  </si>
  <si>
    <t>新减的成本=60000 (元)=</t>
  </si>
  <si>
    <t>4.预计2011 年度的利润</t>
  </si>
  <si>
    <t>2011年营业利润=1873100-527500+750000-</t>
  </si>
  <si>
    <t>675000+ 100000+60000=1180100 (元)</t>
  </si>
  <si>
    <t>产品信息分析</t>
  </si>
  <si>
    <t>项目</t>
  </si>
  <si>
    <t>数量</t>
  </si>
  <si>
    <t>原单价/元</t>
  </si>
  <si>
    <t>单位变动成本/元</t>
  </si>
  <si>
    <t>单位边际贡献/元</t>
  </si>
  <si>
    <t>上半年销量/万套</t>
  </si>
  <si>
    <t>上半年边际贡献/万元</t>
  </si>
  <si>
    <t>上半年利润/万元</t>
  </si>
  <si>
    <t>上半年固定成本/万元</t>
  </si>
  <si>
    <t>全年目标利润/万元</t>
  </si>
  <si>
    <t>下半年目标利润/万元</t>
  </si>
  <si>
    <t>下半年单价/元</t>
  </si>
  <si>
    <t>下半年单位变动成本/元</t>
  </si>
  <si>
    <t>下半年单位边际贡献/元</t>
  </si>
  <si>
    <t>下半年销量/万套</t>
  </si>
  <si>
    <t>下半年边际贡献/万元</t>
  </si>
  <si>
    <t>下半年固定成本上限</t>
  </si>
  <si>
    <t>下半年固定成本/万元</t>
  </si>
  <si>
    <t>下半年最低销量/万套</t>
  </si>
  <si>
    <r>
      <rPr>
        <sz val="9"/>
        <color rgb="FF000000"/>
        <rFont val="方正黑体_GBK"/>
        <charset val="134"/>
      </rPr>
      <t>表</t>
    </r>
    <r>
      <rPr>
        <sz val="9"/>
        <color rgb="FF000000"/>
        <rFont val="NEU-HZ-S92"/>
        <charset val="134"/>
      </rPr>
      <t>6-9</t>
    </r>
    <r>
      <rPr>
        <sz val="9"/>
        <color rgb="FF000000"/>
        <rFont val="方正黑体_GBK"/>
        <charset val="134"/>
      </rPr>
      <t>华联公司</t>
    </r>
    <r>
      <rPr>
        <sz val="9"/>
        <color rgb="FF000000"/>
        <rFont val="NEU-HZ-S92"/>
        <charset val="134"/>
      </rPr>
      <t>20×2</t>
    </r>
    <r>
      <rPr>
        <sz val="9"/>
        <color rgb="FF000000"/>
        <rFont val="方正黑体_GBK"/>
        <charset val="134"/>
      </rPr>
      <t>年资产负债表</t>
    </r>
    <r>
      <rPr>
        <sz val="9"/>
        <color rgb="FF000000"/>
        <rFont val="方正黑体_GBK"/>
        <charset val="134"/>
      </rPr>
      <t>(</t>
    </r>
    <r>
      <rPr>
        <sz val="9"/>
        <color rgb="FF000000"/>
        <rFont val="方正黑体_GBK"/>
        <charset val="134"/>
      </rPr>
      <t>简表</t>
    </r>
    <r>
      <rPr>
        <sz val="9"/>
        <color rgb="FF000000"/>
        <rFont val="方正黑体_GBK"/>
        <charset val="134"/>
      </rPr>
      <t>)</t>
    </r>
    <r>
      <rPr>
        <sz val="9"/>
        <color rgb="FF000000"/>
        <rFont val="方正书宋_GBK"/>
        <charset val="134"/>
      </rPr>
      <t>单位</t>
    </r>
    <r>
      <rPr>
        <sz val="9"/>
        <color rgb="FF000000"/>
        <rFont val="方正书宋_GBK"/>
        <charset val="134"/>
      </rPr>
      <t>:</t>
    </r>
    <r>
      <rPr>
        <sz val="9"/>
        <color rgb="FF000000"/>
        <rFont val="方正书宋_GBK"/>
        <charset val="134"/>
      </rPr>
      <t>万元</t>
    </r>
  </si>
  <si>
    <t>资　产</t>
  </si>
  <si>
    <t>期末余额</t>
  </si>
  <si>
    <t>敏感项目占比</t>
  </si>
  <si>
    <t>负债及所有者权益</t>
  </si>
  <si>
    <t>差额</t>
  </si>
  <si>
    <t>货币资产</t>
  </si>
  <si>
    <t>应付账款</t>
  </si>
  <si>
    <t>应收账款净额</t>
  </si>
  <si>
    <t>应付票据</t>
  </si>
  <si>
    <t>存货</t>
  </si>
  <si>
    <t>长期借款</t>
  </si>
  <si>
    <t>固定资产净值</t>
  </si>
  <si>
    <t>实收资本</t>
  </si>
  <si>
    <t>无形资产</t>
  </si>
  <si>
    <t>留存收益</t>
  </si>
  <si>
    <t>资产总额</t>
  </si>
  <si>
    <t>负债及所有者权益总计</t>
  </si>
  <si>
    <t>2022年销售收入/万元</t>
  </si>
  <si>
    <t>2023年销售收入/万元</t>
  </si>
  <si>
    <t>销售增加额/万元</t>
  </si>
  <si>
    <t>销售净利率</t>
  </si>
  <si>
    <t>需要增加的营运资金/万元</t>
  </si>
  <si>
    <t>销售净利润/万元</t>
  </si>
  <si>
    <t>购置设备的资金需要量/万元</t>
  </si>
  <si>
    <t>股利分配率</t>
  </si>
  <si>
    <t>资金需要量合计/万元</t>
  </si>
  <si>
    <t>分配利润</t>
  </si>
  <si>
    <t>23年留存收益增加/万元</t>
  </si>
  <si>
    <t>未分配利润</t>
  </si>
  <si>
    <t>需要对外筹资/万元</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</si>
</sst>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theme="1"/>
      <name val="宋体"/>
      <charset val="134"/>
      <scheme val="minor"/>
    </font>
    <font>
      <sz val="9"/>
      <color rgb="FF000000"/>
      <name val="方正黑体_GBK"/>
      <charset val="134"/>
    </font>
    <font>
      <b/>
      <sz val="12"/>
      <color rgb="FF000000"/>
      <name val="方正书宋_GBK"/>
      <charset val="134"/>
    </font>
    <font>
      <b/>
      <sz val="11"/>
      <color theme="1"/>
      <name val="宋体"/>
      <charset val="134"/>
      <scheme val="minor"/>
    </font>
    <font>
      <b/>
      <sz val="12"/>
      <color rgb="FF000000"/>
      <name val="NEU-BZ-S92"/>
      <charset val="134"/>
    </font>
    <font>
      <b/>
      <sz val="14"/>
      <color theme="1"/>
      <name val="宋体"/>
      <charset val="134"/>
      <scheme val="minor"/>
    </font>
    <font>
      <b/>
      <sz val="12"/>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color rgb="FF000000"/>
      <name val="NEU-HZ-S92"/>
      <charset val="134"/>
    </font>
    <font>
      <sz val="9"/>
      <color rgb="FF000000"/>
      <name val="方正书宋_GBK"/>
      <charset val="134"/>
    </font>
  </fonts>
  <fills count="36">
    <fill>
      <patternFill patternType="none"/>
    </fill>
    <fill>
      <patternFill patternType="gray125"/>
    </fill>
    <fill>
      <patternFill patternType="solid">
        <fgColor theme="9" tint="0.4"/>
        <bgColor indexed="64"/>
      </patternFill>
    </fill>
    <fill>
      <patternFill patternType="solid">
        <fgColor rgb="FFFFFF00"/>
        <bgColor indexed="64"/>
      </patternFill>
    </fill>
    <fill>
      <patternFill patternType="solid">
        <fgColor theme="6" tint="0.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thin">
        <color auto="1"/>
      </left>
      <right style="thin">
        <color auto="1"/>
      </right>
      <top style="thin">
        <color auto="1"/>
      </top>
      <bottom style="thin">
        <color auto="1"/>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8"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7" borderId="0" applyNumberFormat="0" applyBorder="0" applyAlignment="0" applyProtection="0">
      <alignment vertical="center"/>
    </xf>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0" fontId="10" fillId="9"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0" borderId="9" applyNumberFormat="0" applyFont="0" applyAlignment="0" applyProtection="0">
      <alignment vertical="center"/>
    </xf>
    <xf numFmtId="0" fontId="10"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0" fillId="12" borderId="0" applyNumberFormat="0" applyBorder="0" applyAlignment="0" applyProtection="0">
      <alignment vertical="center"/>
    </xf>
    <xf numFmtId="0" fontId="13" fillId="0" borderId="11" applyNumberFormat="0" applyFill="0" applyAlignment="0" applyProtection="0">
      <alignment vertical="center"/>
    </xf>
    <xf numFmtId="0" fontId="10" fillId="13" borderId="0" applyNumberFormat="0" applyBorder="0" applyAlignment="0" applyProtection="0">
      <alignment vertical="center"/>
    </xf>
    <xf numFmtId="0" fontId="19" fillId="14" borderId="12" applyNumberFormat="0" applyAlignment="0" applyProtection="0">
      <alignment vertical="center"/>
    </xf>
    <xf numFmtId="0" fontId="20" fillId="14" borderId="8" applyNumberFormat="0" applyAlignment="0" applyProtection="0">
      <alignment vertical="center"/>
    </xf>
    <xf numFmtId="0" fontId="21" fillId="15" borderId="13" applyNumberFormat="0" applyAlignment="0" applyProtection="0">
      <alignment vertical="center"/>
    </xf>
    <xf numFmtId="0" fontId="7" fillId="16" borderId="0" applyNumberFormat="0" applyBorder="0" applyAlignment="0" applyProtection="0">
      <alignment vertical="center"/>
    </xf>
    <xf numFmtId="0" fontId="10" fillId="17" borderId="0" applyNumberFormat="0" applyBorder="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7" fillId="20" borderId="0" applyNumberFormat="0" applyBorder="0" applyAlignment="0" applyProtection="0">
      <alignment vertical="center"/>
    </xf>
    <xf numFmtId="0" fontId="10"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7"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7" fillId="34" borderId="0" applyNumberFormat="0" applyBorder="0" applyAlignment="0" applyProtection="0">
      <alignment vertical="center"/>
    </xf>
    <xf numFmtId="0" fontId="10" fillId="35" borderId="0" applyNumberFormat="0" applyBorder="0" applyAlignment="0" applyProtection="0">
      <alignment vertical="center"/>
    </xf>
  </cellStyleXfs>
  <cellXfs count="30">
    <xf numFmtId="0" fontId="0" fillId="0" borderId="0" xfId="0">
      <alignment vertical="center"/>
    </xf>
    <xf numFmtId="0" fontId="1" fillId="0" borderId="0" xfId="0" applyFont="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3" xfId="0" applyFont="1" applyBorder="1">
      <alignment vertical="center"/>
    </xf>
    <xf numFmtId="0" fontId="2" fillId="0" borderId="4" xfId="0" applyFont="1" applyBorder="1" applyAlignment="1">
      <alignment horizontal="center" vertical="center" wrapText="1"/>
    </xf>
    <xf numFmtId="0" fontId="3" fillId="0" borderId="3" xfId="0" applyFont="1" applyBorder="1" applyAlignment="1">
      <alignment horizontal="center" vertical="center"/>
    </xf>
    <xf numFmtId="0" fontId="2" fillId="0" borderId="5" xfId="0" applyFont="1" applyBorder="1" applyAlignment="1">
      <alignment horizontal="left" vertical="center" wrapText="1"/>
    </xf>
    <xf numFmtId="0" fontId="4" fillId="0" borderId="6" xfId="0" applyFont="1" applyBorder="1" applyAlignment="1">
      <alignment horizontal="center" vertical="center" wrapText="1"/>
    </xf>
    <xf numFmtId="9" fontId="3" fillId="0" borderId="3" xfId="11" applyNumberFormat="1" applyFont="1" applyBorder="1">
      <alignment vertical="center"/>
    </xf>
    <xf numFmtId="0" fontId="2" fillId="0" borderId="7" xfId="0" applyFont="1" applyBorder="1" applyAlignment="1">
      <alignment horizontal="left" vertical="center" wrapText="1"/>
    </xf>
    <xf numFmtId="9" fontId="3" fillId="0" borderId="3" xfId="11" applyFont="1" applyBorder="1">
      <alignment vertical="center"/>
    </xf>
    <xf numFmtId="0" fontId="3" fillId="0" borderId="3" xfId="0" applyFont="1" applyBorder="1">
      <alignment vertical="center"/>
    </xf>
    <xf numFmtId="0" fontId="5" fillId="0" borderId="3" xfId="0" applyFont="1" applyBorder="1">
      <alignment vertical="center"/>
    </xf>
    <xf numFmtId="0" fontId="5" fillId="0" borderId="3" xfId="0" applyFont="1" applyBorder="1">
      <alignment vertical="center"/>
    </xf>
    <xf numFmtId="0" fontId="0" fillId="2" borderId="3" xfId="0" applyFill="1" applyBorder="1">
      <alignment vertical="center"/>
    </xf>
    <xf numFmtId="9" fontId="5" fillId="0" borderId="3" xfId="0" applyNumberFormat="1" applyFont="1" applyBorder="1">
      <alignment vertical="center"/>
    </xf>
    <xf numFmtId="9" fontId="5" fillId="0" borderId="3" xfId="11" applyFont="1" applyBorder="1">
      <alignment vertical="center"/>
    </xf>
    <xf numFmtId="0" fontId="0" fillId="0" borderId="3" xfId="0" applyBorder="1" applyAlignment="1">
      <alignment horizontal="center" vertical="center"/>
    </xf>
    <xf numFmtId="0" fontId="0" fillId="0" borderId="3" xfId="0" applyBorder="1" applyAlignment="1">
      <alignment horizontal="left" vertical="center"/>
    </xf>
    <xf numFmtId="0" fontId="0" fillId="0" borderId="3" xfId="0" applyBorder="1" applyAlignment="1">
      <alignment horizontal="right" vertical="center"/>
    </xf>
    <xf numFmtId="0" fontId="0" fillId="3" borderId="3" xfId="0" applyFill="1" applyBorder="1" applyAlignment="1">
      <alignment horizontal="left" vertical="center"/>
    </xf>
    <xf numFmtId="0" fontId="0" fillId="3" borderId="3" xfId="0" applyFill="1" applyBorder="1" applyAlignment="1">
      <alignment horizontal="right" vertical="center"/>
    </xf>
    <xf numFmtId="0" fontId="0" fillId="4" borderId="3" xfId="0" applyFill="1" applyBorder="1">
      <alignment vertical="center"/>
    </xf>
    <xf numFmtId="0" fontId="6" fillId="0" borderId="0" xfId="0" applyFont="1">
      <alignment vertical="center"/>
    </xf>
    <xf numFmtId="0" fontId="6" fillId="0" borderId="0" xfId="0" applyFont="1" applyAlignment="1">
      <alignment horizontal="center" vertical="center"/>
    </xf>
    <xf numFmtId="0" fontId="2" fillId="0" borderId="1" xfId="0" applyFont="1" applyBorder="1" applyAlignment="1">
      <alignment horizontal="center" vertical="center" wrapText="1"/>
    </xf>
    <xf numFmtId="0" fontId="2" fillId="0" borderId="5" xfId="0" applyFont="1" applyBorder="1" applyAlignment="1">
      <alignment horizontal="left" vertical="center" wrapText="1"/>
    </xf>
    <xf numFmtId="0" fontId="4" fillId="0" borderId="5" xfId="0" applyFont="1" applyBorder="1" applyAlignment="1">
      <alignment horizontal="right" vertical="center" wrapText="1"/>
    </xf>
    <xf numFmtId="176" fontId="0" fillId="0" borderId="0" xfId="0" applyNumberForma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6"/>
  <sheetViews>
    <sheetView topLeftCell="A11" workbookViewId="0">
      <selection activeCell="H34" sqref="H34"/>
    </sheetView>
  </sheetViews>
  <sheetFormatPr defaultColWidth="9" defaultRowHeight="13.5" outlineLevelCol="7"/>
  <cols>
    <col min="1" max="1" width="21.5" customWidth="1"/>
    <col min="2" max="2" width="13.125" customWidth="1"/>
    <col min="3" max="3" width="10.5" customWidth="1"/>
    <col min="4" max="4" width="21.125" customWidth="1"/>
  </cols>
  <sheetData>
    <row r="1" s="24" customFormat="1" ht="32" customHeight="1" spans="1:3">
      <c r="A1" s="25" t="s">
        <v>0</v>
      </c>
      <c r="B1" s="25"/>
      <c r="C1" s="25"/>
    </row>
    <row r="2" s="24" customFormat="1" ht="32" customHeight="1" spans="1:4">
      <c r="A2" s="26" t="s">
        <v>1</v>
      </c>
      <c r="B2" s="26" t="s">
        <v>2</v>
      </c>
      <c r="C2" s="26" t="s">
        <v>3</v>
      </c>
      <c r="D2" s="25" t="s">
        <v>4</v>
      </c>
    </row>
    <row r="3" s="24" customFormat="1" ht="32" customHeight="1" spans="1:3">
      <c r="A3" s="27" t="s">
        <v>5</v>
      </c>
      <c r="B3" s="28">
        <v>5017.35</v>
      </c>
      <c r="C3" s="28">
        <v>5243.32</v>
      </c>
    </row>
    <row r="4" s="24" customFormat="1" ht="32" customHeight="1" spans="1:3">
      <c r="A4" s="27" t="s">
        <v>6</v>
      </c>
      <c r="B4" s="28">
        <v>13.27</v>
      </c>
      <c r="C4" s="28">
        <v>24.21</v>
      </c>
    </row>
    <row r="5" s="24" customFormat="1" ht="32" customHeight="1" spans="1:3">
      <c r="A5" s="27" t="s">
        <v>7</v>
      </c>
      <c r="B5" s="28">
        <v>5004.08</v>
      </c>
      <c r="C5" s="28">
        <v>5219.11</v>
      </c>
    </row>
    <row r="6" s="24" customFormat="1" ht="32" customHeight="1" spans="1:3">
      <c r="A6" s="27" t="s">
        <v>8</v>
      </c>
      <c r="B6" s="28">
        <v>3201.77</v>
      </c>
      <c r="C6" s="28">
        <v>3604.44</v>
      </c>
    </row>
    <row r="7" s="24" customFormat="1" ht="32" customHeight="1" spans="1:3">
      <c r="A7" s="27" t="s">
        <v>9</v>
      </c>
      <c r="B7" s="28">
        <v>317.49</v>
      </c>
      <c r="C7" s="28">
        <v>417.83</v>
      </c>
    </row>
    <row r="8" s="24" customFormat="1" ht="32" customHeight="1" spans="1:3">
      <c r="A8" s="27" t="s">
        <v>10</v>
      </c>
      <c r="B8" s="28">
        <v>1484.82</v>
      </c>
      <c r="C8" s="28">
        <v>1196.84</v>
      </c>
    </row>
    <row r="9" s="24" customFormat="1" ht="32" customHeight="1" spans="1:3">
      <c r="A9" s="27" t="s">
        <v>11</v>
      </c>
      <c r="B9" s="28">
        <v>35.76</v>
      </c>
      <c r="C9" s="28">
        <v>23.46</v>
      </c>
    </row>
    <row r="10" s="24" customFormat="1" ht="32" customHeight="1" spans="1:3">
      <c r="A10" s="27" t="s">
        <v>12</v>
      </c>
      <c r="B10" s="28"/>
      <c r="C10" s="28"/>
    </row>
    <row r="11" s="24" customFormat="1" ht="32" customHeight="1" spans="1:3">
      <c r="A11" s="27" t="s">
        <v>13</v>
      </c>
      <c r="B11" s="28">
        <v>476.58</v>
      </c>
      <c r="C11" s="28">
        <v>574.31</v>
      </c>
    </row>
    <row r="12" s="24" customFormat="1" ht="32" customHeight="1" spans="1:3">
      <c r="A12" s="27" t="s">
        <v>14</v>
      </c>
      <c r="B12" s="28">
        <v>690.32</v>
      </c>
      <c r="C12" s="28">
        <v>373.25</v>
      </c>
    </row>
    <row r="13" s="24" customFormat="1" ht="32" customHeight="1" spans="1:3">
      <c r="A13" s="27" t="s">
        <v>15</v>
      </c>
      <c r="B13" s="28">
        <v>317.87</v>
      </c>
      <c r="C13" s="28">
        <v>85.43</v>
      </c>
    </row>
    <row r="14" s="24" customFormat="1" ht="32" customHeight="1" spans="1:3">
      <c r="A14" s="27" t="s">
        <v>16</v>
      </c>
      <c r="B14" s="28">
        <v>35.81</v>
      </c>
      <c r="C14" s="28">
        <v>187.31</v>
      </c>
    </row>
    <row r="15" s="24" customFormat="1" ht="32" customHeight="1" spans="1:3">
      <c r="A15" s="27" t="s">
        <v>17</v>
      </c>
      <c r="B15" s="28">
        <v>18.54</v>
      </c>
      <c r="C15" s="28">
        <v>-45.76</v>
      </c>
    </row>
    <row r="16" s="24" customFormat="1" ht="32" customHeight="1" spans="1:3">
      <c r="A16" s="27" t="s">
        <v>18</v>
      </c>
      <c r="B16" s="28">
        <v>6.47</v>
      </c>
      <c r="C16" s="28">
        <v>5.71</v>
      </c>
    </row>
    <row r="17" s="24" customFormat="1" ht="32" customHeight="1" spans="1:3">
      <c r="A17" s="27" t="s">
        <v>19</v>
      </c>
      <c r="B17" s="28">
        <v>60.82</v>
      </c>
      <c r="C17" s="28">
        <v>147.26</v>
      </c>
    </row>
    <row r="18" s="24" customFormat="1" ht="32" customHeight="1" spans="1:3">
      <c r="A18" s="27" t="s">
        <v>20</v>
      </c>
      <c r="B18" s="28">
        <v>15.21</v>
      </c>
      <c r="C18" s="28">
        <v>36.82</v>
      </c>
    </row>
    <row r="19" s="24" customFormat="1" ht="32" customHeight="1" spans="1:3">
      <c r="A19" s="27" t="s">
        <v>21</v>
      </c>
      <c r="B19" s="28">
        <v>45.61</v>
      </c>
      <c r="C19" s="28">
        <v>110.44</v>
      </c>
    </row>
    <row r="22" spans="1:1">
      <c r="A22" t="s">
        <v>22</v>
      </c>
    </row>
    <row r="23" spans="1:1">
      <c r="A23" t="s">
        <v>23</v>
      </c>
    </row>
    <row r="25" spans="1:1">
      <c r="A25" t="s">
        <v>24</v>
      </c>
    </row>
    <row r="26" spans="1:6">
      <c r="A26" t="s">
        <v>25</v>
      </c>
      <c r="E26" s="29">
        <v>52.75</v>
      </c>
      <c r="F26" t="s">
        <v>26</v>
      </c>
    </row>
    <row r="27" spans="1:6">
      <c r="A27" t="s">
        <v>27</v>
      </c>
      <c r="E27">
        <v>75</v>
      </c>
      <c r="F27" t="s">
        <v>26</v>
      </c>
    </row>
    <row r="28" spans="1:1">
      <c r="A28" t="s">
        <v>28</v>
      </c>
    </row>
    <row r="29" spans="1:8">
      <c r="A29" t="s">
        <v>29</v>
      </c>
      <c r="G29">
        <v>67.5</v>
      </c>
      <c r="H29" t="s">
        <v>26</v>
      </c>
    </row>
    <row r="31" spans="1:6">
      <c r="A31" t="s">
        <v>30</v>
      </c>
      <c r="F31">
        <f>(800*12+0.5*0.1*500*12+0.6*500*12)*50</f>
        <v>675000</v>
      </c>
    </row>
    <row r="32" spans="1:3">
      <c r="A32" t="s">
        <v>31</v>
      </c>
      <c r="B32">
        <v>10</v>
      </c>
      <c r="C32" t="s">
        <v>26</v>
      </c>
    </row>
    <row r="33" spans="1:3">
      <c r="A33" t="s">
        <v>32</v>
      </c>
      <c r="B33">
        <v>6</v>
      </c>
      <c r="C33" t="s">
        <v>26</v>
      </c>
    </row>
    <row r="34" spans="1:1">
      <c r="A34" t="s">
        <v>33</v>
      </c>
    </row>
    <row r="35" spans="1:1">
      <c r="A35" t="s">
        <v>34</v>
      </c>
    </row>
    <row r="36" spans="1:3">
      <c r="A36" t="s">
        <v>35</v>
      </c>
      <c r="C36">
        <f>C14-E26+E27-G29+B32+B33</f>
        <v>158.06</v>
      </c>
    </row>
  </sheetData>
  <mergeCells count="1">
    <mergeCell ref="A1:C1"/>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0"/>
  <sheetViews>
    <sheetView workbookViewId="0">
      <selection activeCell="D30" sqref="D30"/>
    </sheetView>
  </sheetViews>
  <sheetFormatPr defaultColWidth="9" defaultRowHeight="13.5" outlineLevelCol="1"/>
  <cols>
    <col min="1" max="1" width="20.75" customWidth="1"/>
  </cols>
  <sheetData>
    <row r="1" spans="1:1">
      <c r="A1" t="s">
        <v>36</v>
      </c>
    </row>
    <row r="3" spans="1:2">
      <c r="A3" s="18" t="s">
        <v>37</v>
      </c>
      <c r="B3" s="18" t="s">
        <v>38</v>
      </c>
    </row>
    <row r="4" spans="1:2">
      <c r="A4" s="19" t="s">
        <v>39</v>
      </c>
      <c r="B4" s="20">
        <v>180</v>
      </c>
    </row>
    <row r="5" spans="1:2">
      <c r="A5" s="19" t="s">
        <v>40</v>
      </c>
      <c r="B5" s="20">
        <v>120</v>
      </c>
    </row>
    <row r="6" spans="1:2">
      <c r="A6" s="19" t="s">
        <v>41</v>
      </c>
      <c r="B6" s="20">
        <v>60</v>
      </c>
    </row>
    <row r="7" spans="1:2">
      <c r="A7" s="19" t="s">
        <v>42</v>
      </c>
      <c r="B7" s="20">
        <v>8</v>
      </c>
    </row>
    <row r="8" spans="1:2">
      <c r="A8" s="19" t="s">
        <v>43</v>
      </c>
      <c r="B8" s="20">
        <f>B7*B6</f>
        <v>480</v>
      </c>
    </row>
    <row r="9" spans="1:2">
      <c r="A9" s="19" t="s">
        <v>44</v>
      </c>
      <c r="B9" s="20">
        <v>120</v>
      </c>
    </row>
    <row r="10" spans="1:2">
      <c r="A10" s="19" t="s">
        <v>45</v>
      </c>
      <c r="B10" s="20">
        <f>B8-B9</f>
        <v>360</v>
      </c>
    </row>
    <row r="11" spans="1:2">
      <c r="A11" s="19" t="s">
        <v>46</v>
      </c>
      <c r="B11" s="20">
        <v>200</v>
      </c>
    </row>
    <row r="12" spans="1:2">
      <c r="A12" s="19" t="s">
        <v>47</v>
      </c>
      <c r="B12" s="20">
        <f>B11-B9</f>
        <v>80</v>
      </c>
    </row>
    <row r="13" spans="1:2">
      <c r="A13" s="19" t="s">
        <v>48</v>
      </c>
      <c r="B13" s="20">
        <v>170</v>
      </c>
    </row>
    <row r="14" spans="1:2">
      <c r="A14" s="19" t="s">
        <v>49</v>
      </c>
      <c r="B14" s="20">
        <v>130</v>
      </c>
    </row>
    <row r="15" spans="1:2">
      <c r="A15" s="19" t="s">
        <v>50</v>
      </c>
      <c r="B15" s="20">
        <v>40</v>
      </c>
    </row>
    <row r="16" spans="1:2">
      <c r="A16" s="21" t="s">
        <v>51</v>
      </c>
      <c r="B16" s="22">
        <f>B7</f>
        <v>8</v>
      </c>
    </row>
    <row r="17" spans="1:2">
      <c r="A17" s="21" t="s">
        <v>52</v>
      </c>
      <c r="B17" s="22">
        <v>320</v>
      </c>
    </row>
    <row r="18" spans="1:2">
      <c r="A18" s="21" t="s">
        <v>53</v>
      </c>
      <c r="B18" s="22">
        <f>B17-B12</f>
        <v>240</v>
      </c>
    </row>
    <row r="19" spans="1:2">
      <c r="A19" s="23" t="s">
        <v>54</v>
      </c>
      <c r="B19" s="23">
        <f>B10</f>
        <v>360</v>
      </c>
    </row>
    <row r="20" spans="1:2">
      <c r="A20" s="23" t="s">
        <v>55</v>
      </c>
      <c r="B20" s="23">
        <f>(B19+B12)/B15</f>
        <v>11</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G18"/>
  <sheetViews>
    <sheetView tabSelected="1" workbookViewId="0">
      <selection activeCell="F26" sqref="F26"/>
    </sheetView>
  </sheetViews>
  <sheetFormatPr defaultColWidth="9" defaultRowHeight="13.5" outlineLevelCol="6"/>
  <cols>
    <col min="1" max="1" width="28.875" customWidth="1"/>
    <col min="2" max="2" width="11.625" customWidth="1"/>
    <col min="3" max="3" width="13.625" customWidth="1"/>
    <col min="4" max="4" width="26.375" customWidth="1"/>
    <col min="5" max="5" width="24.375" customWidth="1"/>
    <col min="6" max="6" width="14.5" customWidth="1"/>
    <col min="7" max="7" width="12.625"/>
  </cols>
  <sheetData>
    <row r="2" ht="14.25" spans="1:1">
      <c r="A2" s="1" t="s">
        <v>56</v>
      </c>
    </row>
    <row r="3" ht="15" spans="1:7">
      <c r="A3" s="2" t="s">
        <v>57</v>
      </c>
      <c r="B3" s="3" t="s">
        <v>58</v>
      </c>
      <c r="C3" s="4" t="s">
        <v>59</v>
      </c>
      <c r="D3" s="5" t="s">
        <v>60</v>
      </c>
      <c r="E3" s="2" t="s">
        <v>58</v>
      </c>
      <c r="F3" s="4" t="s">
        <v>59</v>
      </c>
      <c r="G3" s="6" t="s">
        <v>61</v>
      </c>
    </row>
    <row r="4" ht="15.75" spans="1:7">
      <c r="A4" s="7" t="s">
        <v>62</v>
      </c>
      <c r="B4" s="8">
        <v>1000</v>
      </c>
      <c r="C4" s="9">
        <f>B4/$B$9</f>
        <v>0.0555555555555556</v>
      </c>
      <c r="D4" s="10" t="s">
        <v>63</v>
      </c>
      <c r="E4" s="8">
        <v>1000</v>
      </c>
      <c r="F4" s="11">
        <f>E4/$E$9</f>
        <v>0.0555555555555556</v>
      </c>
      <c r="G4" s="12"/>
    </row>
    <row r="5" ht="16.5" spans="1:7">
      <c r="A5" s="7" t="s">
        <v>64</v>
      </c>
      <c r="B5" s="8">
        <v>3000</v>
      </c>
      <c r="C5" s="9">
        <f>B5/$B$9</f>
        <v>0.166666666666667</v>
      </c>
      <c r="D5" s="10" t="s">
        <v>65</v>
      </c>
      <c r="E5" s="8">
        <v>2000</v>
      </c>
      <c r="F5" s="11">
        <f>E5/$E$9</f>
        <v>0.111111111111111</v>
      </c>
      <c r="G5" s="12"/>
    </row>
    <row r="6" ht="16.5" spans="1:7">
      <c r="A6" s="7" t="s">
        <v>66</v>
      </c>
      <c r="B6" s="8">
        <v>6000</v>
      </c>
      <c r="C6" s="9">
        <f>B6/$B$9</f>
        <v>0.333333333333333</v>
      </c>
      <c r="D6" s="10" t="s">
        <v>67</v>
      </c>
      <c r="E6" s="8">
        <v>9000</v>
      </c>
      <c r="F6" s="12"/>
      <c r="G6" s="12"/>
    </row>
    <row r="7" ht="16.5" spans="1:7">
      <c r="A7" s="7" t="s">
        <v>68</v>
      </c>
      <c r="B7" s="8">
        <v>7000</v>
      </c>
      <c r="C7" s="12"/>
      <c r="D7" s="10" t="s">
        <v>69</v>
      </c>
      <c r="E7" s="8">
        <v>4000</v>
      </c>
      <c r="F7" s="12"/>
      <c r="G7" s="12"/>
    </row>
    <row r="8" ht="15.75" spans="1:7">
      <c r="A8" s="7" t="s">
        <v>70</v>
      </c>
      <c r="B8" s="8">
        <v>1000</v>
      </c>
      <c r="C8" s="12"/>
      <c r="D8" s="10" t="s">
        <v>71</v>
      </c>
      <c r="E8" s="8">
        <v>2000</v>
      </c>
      <c r="F8" s="12"/>
      <c r="G8" s="12"/>
    </row>
    <row r="9" ht="19" customHeight="1" spans="1:7">
      <c r="A9" s="7" t="s">
        <v>72</v>
      </c>
      <c r="B9" s="8">
        <v>18000</v>
      </c>
      <c r="C9" s="9">
        <f>SUM(C4:C6)</f>
        <v>0.555555555555556</v>
      </c>
      <c r="D9" s="10" t="s">
        <v>73</v>
      </c>
      <c r="E9" s="8">
        <v>18000</v>
      </c>
      <c r="F9" s="11">
        <f>SUM(F4:F5)</f>
        <v>0.166666666666667</v>
      </c>
      <c r="G9" s="11">
        <f>C9-F9</f>
        <v>0.388888888888889</v>
      </c>
    </row>
    <row r="13" ht="18.75" spans="1:6">
      <c r="A13" s="13" t="s">
        <v>74</v>
      </c>
      <c r="B13" s="14">
        <v>30000</v>
      </c>
      <c r="C13" s="13" t="s">
        <v>75</v>
      </c>
      <c r="D13" s="14">
        <f>B13*1.3</f>
        <v>39000</v>
      </c>
      <c r="E13" s="15" t="s">
        <v>76</v>
      </c>
      <c r="F13" s="15">
        <f>D13-B13</f>
        <v>9000</v>
      </c>
    </row>
    <row r="14" ht="18.75" spans="1:6">
      <c r="A14" s="13" t="s">
        <v>77</v>
      </c>
      <c r="B14" s="16">
        <v>0.15</v>
      </c>
      <c r="C14" s="13" t="s">
        <v>77</v>
      </c>
      <c r="D14" s="17">
        <f>B14</f>
        <v>0.15</v>
      </c>
      <c r="E14" s="15" t="s">
        <v>78</v>
      </c>
      <c r="F14" s="15">
        <f>F13*G9</f>
        <v>3500</v>
      </c>
    </row>
    <row r="15" ht="18.75" spans="1:6">
      <c r="A15" s="13" t="s">
        <v>79</v>
      </c>
      <c r="B15" s="14">
        <f>B13*B14</f>
        <v>4500</v>
      </c>
      <c r="C15" s="13" t="s">
        <v>79</v>
      </c>
      <c r="D15" s="14">
        <f>D13*D14</f>
        <v>5850</v>
      </c>
      <c r="E15" s="15" t="s">
        <v>80</v>
      </c>
      <c r="F15" s="15">
        <v>180</v>
      </c>
    </row>
    <row r="16" ht="18.75" spans="1:6">
      <c r="A16" s="13" t="s">
        <v>81</v>
      </c>
      <c r="B16" s="16">
        <v>0.6</v>
      </c>
      <c r="C16" s="13" t="s">
        <v>81</v>
      </c>
      <c r="D16" s="17">
        <f>B16</f>
        <v>0.6</v>
      </c>
      <c r="E16" s="15" t="s">
        <v>82</v>
      </c>
      <c r="F16" s="15">
        <f>SUM(F14:F15)</f>
        <v>3680</v>
      </c>
    </row>
    <row r="17" ht="18.75" spans="1:6">
      <c r="A17" s="13" t="s">
        <v>83</v>
      </c>
      <c r="B17" s="14">
        <f>B15*B16</f>
        <v>2700</v>
      </c>
      <c r="C17" s="13" t="s">
        <v>83</v>
      </c>
      <c r="D17" s="14">
        <f>D16*D15</f>
        <v>3510</v>
      </c>
      <c r="E17" s="15" t="s">
        <v>84</v>
      </c>
      <c r="F17" s="15">
        <f>D18</f>
        <v>2340</v>
      </c>
    </row>
    <row r="18" ht="18.75" spans="1:6">
      <c r="A18" s="13" t="s">
        <v>85</v>
      </c>
      <c r="B18" s="14">
        <f>B15-B17</f>
        <v>1800</v>
      </c>
      <c r="C18" s="13" t="s">
        <v>85</v>
      </c>
      <c r="D18" s="14">
        <f>D15-D17</f>
        <v>2340</v>
      </c>
      <c r="E18" s="15" t="s">
        <v>86</v>
      </c>
      <c r="F18" s="15">
        <f>F16-F17</f>
        <v>1340</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实训一</vt:lpstr>
      <vt:lpstr>实训三</vt:lpstr>
      <vt:lpstr>实训五</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绿湖</cp:lastModifiedBy>
  <dcterms:created xsi:type="dcterms:W3CDTF">2023-08-21T07:53:00Z</dcterms:created>
  <dcterms:modified xsi:type="dcterms:W3CDTF">2023-08-22T13:10:31Z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1926F918EFA7484A8175BFB32C16311A_12</vt:lpwstr>
  </property>
  <property fmtid="{D5CDD505-2E9C-101B-9397-08002B2CF9AE}" pid="3" name="KSOProductBuildVer">
    <vt:lpwstr>2052-11.1.0.14309</vt:lpwstr>
  </property>
</Properties>
</file>